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45" yWindow="-135" windowWidth="15405" windowHeight="8430"/>
  </bookViews>
  <sheets>
    <sheet name="Calculator" sheetId="3" r:id="rId1"/>
    <sheet name="Setup" sheetId="4" r:id="rId2"/>
  </sheets>
  <calcPr calcId="145621"/>
</workbook>
</file>

<file path=xl/calcChain.xml><?xml version="1.0" encoding="utf-8"?>
<calcChain xmlns="http://schemas.openxmlformats.org/spreadsheetml/2006/main">
  <c r="D9" i="3" l="1"/>
  <c r="D65" i="3" l="1"/>
  <c r="D61" i="3"/>
  <c r="D33" i="3" l="1"/>
  <c r="D27" i="3" l="1"/>
  <c r="D49" i="3"/>
  <c r="F51" i="3" s="1"/>
  <c r="D43" i="3" l="1"/>
  <c r="D41" i="3"/>
  <c r="D19" i="3"/>
  <c r="D13" i="3"/>
  <c r="D15" i="3"/>
  <c r="D17" i="3"/>
  <c r="F7" i="3" l="1"/>
  <c r="D29" i="3"/>
  <c r="F21" i="3" s="1"/>
  <c r="F39" i="3"/>
  <c r="F45" i="3" l="1"/>
  <c r="F57" i="3" s="1"/>
  <c r="D63" i="3" s="1"/>
  <c r="F67" i="3" s="1"/>
  <c r="D53" i="3" l="1"/>
  <c r="F55" i="3" s="1"/>
  <c r="F69" i="3" l="1"/>
  <c r="F73" i="3" s="1"/>
  <c r="F75" i="3" s="1"/>
</calcChain>
</file>

<file path=xl/sharedStrings.xml><?xml version="1.0" encoding="utf-8"?>
<sst xmlns="http://schemas.openxmlformats.org/spreadsheetml/2006/main" count="57" uniqueCount="51">
  <si>
    <t>Projected Purchase Price</t>
  </si>
  <si>
    <t>Projected Rehab Budget</t>
  </si>
  <si>
    <t>Projected Closing Cost (Buying)</t>
  </si>
  <si>
    <t>Amount of First Loan</t>
  </si>
  <si>
    <t>Amount of First Loan Multiplier</t>
  </si>
  <si>
    <t># of Points</t>
  </si>
  <si>
    <t>Point Value</t>
  </si>
  <si>
    <t>Closing Fees</t>
  </si>
  <si>
    <t>Doc Stamps / Misc</t>
  </si>
  <si>
    <t>Projected Carrying Cost</t>
  </si>
  <si>
    <t>Monthly Interest Payment</t>
  </si>
  <si>
    <t>Annual Interest Rate</t>
  </si>
  <si>
    <t># of Payment Periods</t>
  </si>
  <si>
    <t>Total Interest</t>
  </si>
  <si>
    <t>Monthly HOA Fees</t>
  </si>
  <si>
    <t>Total HOA Fees</t>
  </si>
  <si>
    <t>Projected Closing Cost (Selling)</t>
  </si>
  <si>
    <t>Taxes</t>
  </si>
  <si>
    <t>Taxes Insurance / Misc</t>
  </si>
  <si>
    <t>Title Insurance / Misc</t>
  </si>
  <si>
    <t>Total Project Cost</t>
  </si>
  <si>
    <t>Commission</t>
  </si>
  <si>
    <t>Gross Proceeds</t>
  </si>
  <si>
    <t>Less total Project Cost</t>
  </si>
  <si>
    <t>Total Projected Net Profit</t>
  </si>
  <si>
    <t>Amount of Second Loan</t>
  </si>
  <si>
    <t>Total Second Loan Carrying Cost</t>
  </si>
  <si>
    <t>Adjusted Balance</t>
  </si>
  <si>
    <t>Second Loan Profit Share %</t>
  </si>
  <si>
    <t>Second Loan Profit Share Amount</t>
  </si>
  <si>
    <t>Final Profit Margin</t>
  </si>
  <si>
    <t>Variables Setup</t>
  </si>
  <si>
    <t>Property Taxes</t>
  </si>
  <si>
    <t>Utilities</t>
  </si>
  <si>
    <t>Property Address:</t>
  </si>
  <si>
    <t>Homeowners Insurance</t>
  </si>
  <si>
    <t># of Holding Periods</t>
  </si>
  <si>
    <t xml:space="preserve">Buy/ Rehab/ Sell Investor Spreadsheet </t>
  </si>
  <si>
    <t>Monthly Utilities</t>
  </si>
  <si>
    <t>Projected ARV Selling Price</t>
  </si>
  <si>
    <t>Configuration:</t>
  </si>
  <si>
    <t>Garage:</t>
  </si>
  <si>
    <t>Year Built:</t>
  </si>
  <si>
    <t>Less Real Estate Commission</t>
  </si>
  <si>
    <t>Annual Percentage Rate</t>
  </si>
  <si>
    <t xml:space="preserve"> Include And Attach A Realtors After Renovation Value MLS Comparable Market Analysis (CMA)  </t>
  </si>
  <si>
    <t xml:space="preserve"> Include Proof of Contractor's Insurance: General Liability, Worker's Comp &amp; Builder's Risk &amp; Other documents as needed </t>
  </si>
  <si>
    <t xml:space="preserve"> Need Interior and Exterior Photos of Subject Property and a (As Is) MLS Comparative Market Analysis (CMA) </t>
  </si>
  <si>
    <t xml:space="preserve"> Need a Detailed Rehab Budget, Breakdown, Bid &amp; Contact From Licensed Contractor</t>
  </si>
  <si>
    <t>1st Mortage Amount Based On % (in Set Up) of ARV Apprasial/ Selling Price</t>
  </si>
  <si>
    <t xml:space="preserve">Total Interest For 1 Year Included In Total Project Cost Because Even Though We May Only Need To Make 3-6 Payments The Balance Will Still Need To Be Paid At Closing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</si>
</sst>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medium">
        <color theme="4" tint="0.39994506668294322"/>
      </left>
      <right style="thin">
        <color theme="4" tint="0.39994506668294322"/>
      </right>
      <top style="medium">
        <color theme="4" tint="0.39994506668294322"/>
      </top>
      <bottom style="thin">
        <color theme="4" tint="0.399945066682943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0" fillId="2" borderId="0" xfId="0" applyFill="1"/>
    <xf numFmtId="8" fontId="2" fillId="3" borderId="1" xfId="0" applyNumberFormat="1" applyFont="1" applyFill="1" applyBorder="1"/>
    <xf numFmtId="10" fontId="2" fillId="3" borderId="1" xfId="1" applyNumberFormat="1" applyFont="1" applyFill="1" applyBorder="1"/>
    <xf numFmtId="10" fontId="0" fillId="0" borderId="0" xfId="0" applyNumberFormat="1"/>
    <xf numFmtId="0" fontId="3" fillId="2" borderId="0" xfId="0" applyFont="1" applyFill="1"/>
    <xf numFmtId="0" fontId="4" fillId="2" borderId="0" xfId="0" applyFont="1" applyFill="1"/>
    <xf numFmtId="8" fontId="4" fillId="4" borderId="2" xfId="0" applyNumberFormat="1" applyFont="1" applyFill="1" applyBorder="1"/>
    <xf numFmtId="0" fontId="0" fillId="2" borderId="0" xfId="0" applyFont="1" applyFill="1"/>
    <xf numFmtId="0" fontId="6" fillId="2" borderId="0" xfId="0" applyFont="1" applyFill="1"/>
    <xf numFmtId="8" fontId="8" fillId="4" borderId="2" xfId="0" applyNumberFormat="1" applyFont="1" applyFill="1" applyBorder="1"/>
    <xf numFmtId="8" fontId="7" fillId="3" borderId="1" xfId="0" applyNumberFormat="1" applyFont="1" applyFill="1" applyBorder="1" applyProtection="1">
      <protection locked="0"/>
    </xf>
    <xf numFmtId="38" fontId="5" fillId="3" borderId="1" xfId="0" applyNumberFormat="1" applyFont="1" applyFill="1" applyBorder="1" applyProtection="1">
      <protection locked="0"/>
    </xf>
    <xf numFmtId="10" fontId="5" fillId="3" borderId="1" xfId="1" applyNumberFormat="1" applyFont="1" applyFill="1" applyBorder="1" applyProtection="1">
      <protection locked="0"/>
    </xf>
    <xf numFmtId="8" fontId="5" fillId="3" borderId="1" xfId="1" applyNumberFormat="1" applyFont="1" applyFill="1" applyBorder="1" applyProtection="1">
      <protection locked="0"/>
    </xf>
    <xf numFmtId="40" fontId="5" fillId="3" borderId="1" xfId="0" applyNumberFormat="1" applyFont="1" applyFill="1" applyBorder="1" applyProtection="1">
      <protection locked="0"/>
    </xf>
    <xf numFmtId="0" fontId="9" fillId="2" borderId="0" xfId="0" applyFont="1" applyFill="1"/>
    <xf numFmtId="37" fontId="4" fillId="4" borderId="2" xfId="0" applyNumberFormat="1" applyFont="1" applyFill="1" applyBorder="1"/>
    <xf numFmtId="0" fontId="10" fillId="2" borderId="0" xfId="0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5"/>
  <sheetViews>
    <sheetView tabSelected="1" zoomScale="85" zoomScaleNormal="85" workbookViewId="0">
      <selection activeCell="D35" sqref="D35"/>
    </sheetView>
  </sheetViews>
  <sheetFormatPr defaultRowHeight="15.75" x14ac:dyDescent="0.25"/>
  <cols>
    <col min="1" max="1" width="4.85546875" style="1" customWidth="1"/>
    <col min="2" max="2" width="3.140625" style="1" customWidth="1"/>
    <col min="3" max="3" width="26.5703125" style="1" customWidth="1"/>
    <col min="4" max="4" width="18" style="1" customWidth="1"/>
    <col min="5" max="5" width="1.7109375" style="1" customWidth="1"/>
    <col min="6" max="6" width="22.28515625" style="9" customWidth="1"/>
    <col min="7" max="8" width="9.140625" style="1"/>
    <col min="9" max="9" width="14.42578125" style="1" customWidth="1"/>
    <col min="10" max="16384" width="9.140625" style="1"/>
  </cols>
  <sheetData>
    <row r="1" spans="1:16" ht="18.75" x14ac:dyDescent="0.3">
      <c r="A1" s="5" t="s">
        <v>37</v>
      </c>
      <c r="F1" s="5" t="s">
        <v>34</v>
      </c>
      <c r="G1" s="5"/>
      <c r="K1" s="5" t="s">
        <v>40</v>
      </c>
      <c r="N1" s="5" t="s">
        <v>41</v>
      </c>
      <c r="P1" s="5" t="s">
        <v>42</v>
      </c>
    </row>
    <row r="2" spans="1:16" ht="16.5" thickBot="1" x14ac:dyDescent="0.3"/>
    <row r="3" spans="1:16" ht="18.75" x14ac:dyDescent="0.3">
      <c r="B3" s="5" t="s">
        <v>0</v>
      </c>
      <c r="F3" s="11">
        <v>130000</v>
      </c>
      <c r="G3" s="5" t="s">
        <v>47</v>
      </c>
    </row>
    <row r="4" spans="1:16" ht="16.5" thickBot="1" x14ac:dyDescent="0.3"/>
    <row r="5" spans="1:16" ht="18.75" x14ac:dyDescent="0.3">
      <c r="B5" s="5" t="s">
        <v>1</v>
      </c>
      <c r="F5" s="11">
        <v>20000</v>
      </c>
      <c r="G5" s="5" t="s">
        <v>48</v>
      </c>
    </row>
    <row r="7" spans="1:16" ht="18.75" x14ac:dyDescent="0.3">
      <c r="B7" s="5" t="s">
        <v>2</v>
      </c>
      <c r="F7" s="10">
        <f>$D$13+$D$15+$D$17+$D$19</f>
        <v>8860</v>
      </c>
      <c r="G7" s="5" t="s">
        <v>46</v>
      </c>
    </row>
    <row r="8" spans="1:16" ht="3.75" customHeight="1" x14ac:dyDescent="0.25"/>
    <row r="9" spans="1:16" ht="18.75" x14ac:dyDescent="0.3">
      <c r="C9" s="6" t="s">
        <v>3</v>
      </c>
      <c r="D9" s="7">
        <f>($F$47)*Setup!$B$3</f>
        <v>168000</v>
      </c>
      <c r="F9" s="5" t="s">
        <v>49</v>
      </c>
      <c r="G9" s="5"/>
    </row>
    <row r="10" spans="1:16" ht="3" customHeight="1" thickBot="1" x14ac:dyDescent="0.3">
      <c r="D10" s="8"/>
    </row>
    <row r="11" spans="1:16" ht="15.75" customHeight="1" x14ac:dyDescent="0.25">
      <c r="C11" s="1" t="s">
        <v>5</v>
      </c>
      <c r="D11" s="15">
        <v>0.02</v>
      </c>
    </row>
    <row r="12" spans="1:16" ht="3" customHeight="1" x14ac:dyDescent="0.25">
      <c r="D12" s="8"/>
    </row>
    <row r="13" spans="1:16" x14ac:dyDescent="0.25">
      <c r="C13" s="1" t="s">
        <v>6</v>
      </c>
      <c r="D13" s="7">
        <f>$D$9*$D$11</f>
        <v>3360</v>
      </c>
    </row>
    <row r="14" spans="1:16" ht="3.75" customHeight="1" x14ac:dyDescent="0.25">
      <c r="D14" s="8"/>
    </row>
    <row r="15" spans="1:16" x14ac:dyDescent="0.25">
      <c r="C15" s="1" t="s">
        <v>7</v>
      </c>
      <c r="D15" s="7">
        <f>Setup!$B$5</f>
        <v>2500</v>
      </c>
    </row>
    <row r="16" spans="1:16" ht="3.75" customHeight="1" x14ac:dyDescent="0.25">
      <c r="D16" s="8"/>
    </row>
    <row r="17" spans="2:6" x14ac:dyDescent="0.25">
      <c r="C17" s="1" t="s">
        <v>35</v>
      </c>
      <c r="D17" s="7">
        <f>Setup!$B$7</f>
        <v>2000</v>
      </c>
    </row>
    <row r="18" spans="2:6" ht="3.75" customHeight="1" x14ac:dyDescent="0.25">
      <c r="D18" s="8"/>
    </row>
    <row r="19" spans="2:6" x14ac:dyDescent="0.25">
      <c r="C19" s="1" t="s">
        <v>8</v>
      </c>
      <c r="D19" s="7">
        <f>Setup!$B$9</f>
        <v>1000</v>
      </c>
    </row>
    <row r="20" spans="2:6" x14ac:dyDescent="0.25">
      <c r="D20" s="8"/>
    </row>
    <row r="21" spans="2:6" ht="18.75" x14ac:dyDescent="0.3">
      <c r="B21" s="5" t="s">
        <v>9</v>
      </c>
      <c r="D21" s="8"/>
      <c r="F21" s="10">
        <f>+$D$29+$D$33+$D$37</f>
        <v>21493</v>
      </c>
    </row>
    <row r="22" spans="2:6" ht="3" customHeight="1" thickBot="1" x14ac:dyDescent="0.3">
      <c r="D22" s="8"/>
    </row>
    <row r="23" spans="2:6" x14ac:dyDescent="0.25">
      <c r="C23" s="1" t="s">
        <v>11</v>
      </c>
      <c r="D23" s="13">
        <v>0.12</v>
      </c>
    </row>
    <row r="24" spans="2:6" ht="3.75" customHeight="1" thickBot="1" x14ac:dyDescent="0.3">
      <c r="D24" s="8"/>
    </row>
    <row r="25" spans="2:6" x14ac:dyDescent="0.25">
      <c r="C25" s="1" t="s">
        <v>12</v>
      </c>
      <c r="D25" s="12">
        <v>12</v>
      </c>
    </row>
    <row r="26" spans="2:6" ht="3" customHeight="1" x14ac:dyDescent="0.25">
      <c r="D26" s="8"/>
    </row>
    <row r="27" spans="2:6" x14ac:dyDescent="0.25">
      <c r="C27" s="1" t="s">
        <v>10</v>
      </c>
      <c r="D27" s="7">
        <f>-ISPMT(D23/D25,0,D25,D9)</f>
        <v>1680</v>
      </c>
    </row>
    <row r="28" spans="2:6" ht="3" customHeight="1" x14ac:dyDescent="0.25">
      <c r="D28" s="8"/>
    </row>
    <row r="29" spans="2:6" x14ac:dyDescent="0.25">
      <c r="C29" s="1" t="s">
        <v>13</v>
      </c>
      <c r="D29" s="7">
        <f>+$D$27*$D$25</f>
        <v>20160</v>
      </c>
      <c r="F29" s="18" t="s">
        <v>50</v>
      </c>
    </row>
    <row r="30" spans="2:6" ht="3.75" customHeight="1" thickBot="1" x14ac:dyDescent="0.3">
      <c r="D30" s="8"/>
    </row>
    <row r="31" spans="2:6" x14ac:dyDescent="0.25">
      <c r="C31" s="1" t="s">
        <v>36</v>
      </c>
      <c r="D31" s="12">
        <v>4</v>
      </c>
    </row>
    <row r="32" spans="2:6" ht="3" customHeight="1" x14ac:dyDescent="0.25">
      <c r="D32" s="8"/>
    </row>
    <row r="33" spans="2:7" x14ac:dyDescent="0.25">
      <c r="C33" s="1" t="s">
        <v>33</v>
      </c>
      <c r="D33" s="7">
        <f>+$D$31*Setup!$B$11</f>
        <v>1200</v>
      </c>
    </row>
    <row r="34" spans="2:7" ht="3" customHeight="1" thickBot="1" x14ac:dyDescent="0.3">
      <c r="D34" s="8"/>
    </row>
    <row r="35" spans="2:7" x14ac:dyDescent="0.25">
      <c r="C35" s="1" t="s">
        <v>14</v>
      </c>
      <c r="D35" s="14"/>
    </row>
    <row r="36" spans="2:7" ht="3" customHeight="1" x14ac:dyDescent="0.25">
      <c r="D36" s="8"/>
    </row>
    <row r="37" spans="2:7" x14ac:dyDescent="0.25">
      <c r="C37" s="1" t="s">
        <v>15</v>
      </c>
      <c r="D37" s="7">
        <v>133</v>
      </c>
    </row>
    <row r="38" spans="2:7" x14ac:dyDescent="0.25">
      <c r="D38" s="8"/>
    </row>
    <row r="39" spans="2:7" ht="18.75" x14ac:dyDescent="0.3">
      <c r="B39" s="5" t="s">
        <v>16</v>
      </c>
      <c r="D39" s="8"/>
      <c r="F39" s="10">
        <f>+$D$41+$D$43</f>
        <v>2184</v>
      </c>
    </row>
    <row r="40" spans="2:7" ht="5.25" customHeight="1" x14ac:dyDescent="0.25">
      <c r="D40" s="8"/>
    </row>
    <row r="41" spans="2:7" x14ac:dyDescent="0.25">
      <c r="C41" s="1" t="s">
        <v>32</v>
      </c>
      <c r="D41" s="7">
        <f>$F$3*Setup!$B$13</f>
        <v>1534</v>
      </c>
    </row>
    <row r="42" spans="2:7" ht="4.5" customHeight="1" x14ac:dyDescent="0.25">
      <c r="D42" s="8"/>
    </row>
    <row r="43" spans="2:7" x14ac:dyDescent="0.25">
      <c r="C43" s="1" t="s">
        <v>19</v>
      </c>
      <c r="D43" s="7">
        <f>$F$3*Setup!$B$15</f>
        <v>650</v>
      </c>
    </row>
    <row r="45" spans="2:7" ht="18.75" x14ac:dyDescent="0.3">
      <c r="B45" s="5" t="s">
        <v>20</v>
      </c>
      <c r="D45" s="8"/>
      <c r="F45" s="10">
        <f>+$F$3+$F$5+$F$7+$F$21+$F$39</f>
        <v>182537</v>
      </c>
    </row>
    <row r="46" spans="2:7" ht="16.5" thickBot="1" x14ac:dyDescent="0.3"/>
    <row r="47" spans="2:7" ht="18.75" x14ac:dyDescent="0.3">
      <c r="B47" s="5" t="s">
        <v>39</v>
      </c>
      <c r="F47" s="11">
        <v>210000</v>
      </c>
      <c r="G47" s="5" t="s">
        <v>45</v>
      </c>
    </row>
    <row r="48" spans="2:7" ht="3" customHeight="1" x14ac:dyDescent="0.25"/>
    <row r="49" spans="2:6" ht="15" x14ac:dyDescent="0.25">
      <c r="C49" s="8" t="s">
        <v>43</v>
      </c>
      <c r="D49" s="7">
        <f>+$F$47*Setup!$B$17</f>
        <v>12600</v>
      </c>
      <c r="F49" s="1"/>
    </row>
    <row r="50" spans="2:6" ht="3" customHeight="1" x14ac:dyDescent="0.25"/>
    <row r="51" spans="2:6" ht="18.75" x14ac:dyDescent="0.3">
      <c r="B51" s="5" t="s">
        <v>22</v>
      </c>
      <c r="D51" s="8"/>
      <c r="F51" s="10">
        <f>+$F$47-$D$49</f>
        <v>197400</v>
      </c>
    </row>
    <row r="52" spans="2:6" ht="3.75" customHeight="1" x14ac:dyDescent="0.25"/>
    <row r="53" spans="2:6" s="8" customFormat="1" ht="15" x14ac:dyDescent="0.25">
      <c r="C53" s="8" t="s">
        <v>23</v>
      </c>
      <c r="D53" s="7">
        <f>$F$45</f>
        <v>182537</v>
      </c>
    </row>
    <row r="54" spans="2:6" ht="4.5" customHeight="1" x14ac:dyDescent="0.25"/>
    <row r="55" spans="2:6" ht="18.75" x14ac:dyDescent="0.3">
      <c r="B55" s="5" t="s">
        <v>24</v>
      </c>
      <c r="D55" s="8"/>
      <c r="F55" s="10">
        <f>+$F$51-$D$53</f>
        <v>14863</v>
      </c>
    </row>
    <row r="57" spans="2:6" ht="18.75" x14ac:dyDescent="0.3">
      <c r="B57" s="5" t="s">
        <v>25</v>
      </c>
      <c r="D57" s="8"/>
      <c r="F57" s="10">
        <f>$F$45-$D$9</f>
        <v>14537</v>
      </c>
    </row>
    <row r="58" spans="2:6" ht="3" customHeight="1" thickBot="1" x14ac:dyDescent="0.3">
      <c r="D58" s="8"/>
    </row>
    <row r="59" spans="2:6" x14ac:dyDescent="0.25">
      <c r="C59" s="1" t="s">
        <v>44</v>
      </c>
      <c r="D59" s="13">
        <v>0.15</v>
      </c>
    </row>
    <row r="60" spans="2:6" ht="3.75" customHeight="1" x14ac:dyDescent="0.25">
      <c r="D60" s="8"/>
    </row>
    <row r="61" spans="2:6" x14ac:dyDescent="0.25">
      <c r="C61" s="1" t="s">
        <v>12</v>
      </c>
      <c r="D61" s="17">
        <f>$D$25</f>
        <v>12</v>
      </c>
    </row>
    <row r="62" spans="2:6" ht="3" customHeight="1" x14ac:dyDescent="0.25">
      <c r="D62" s="8"/>
    </row>
    <row r="63" spans="2:6" x14ac:dyDescent="0.25">
      <c r="C63" s="1" t="s">
        <v>10</v>
      </c>
      <c r="D63" s="7">
        <f>-ISPMT(D59/D61,0,D61,F57)</f>
        <v>181.71249999999998</v>
      </c>
      <c r="E63" s="16"/>
    </row>
    <row r="64" spans="2:6" ht="3" customHeight="1" x14ac:dyDescent="0.25">
      <c r="D64" s="8"/>
    </row>
    <row r="65" spans="2:7" x14ac:dyDescent="0.25">
      <c r="C65" s="1" t="s">
        <v>12</v>
      </c>
      <c r="D65" s="17">
        <f>$D$31</f>
        <v>4</v>
      </c>
      <c r="E65" s="16"/>
    </row>
    <row r="66" spans="2:7" ht="3" customHeight="1" x14ac:dyDescent="0.25">
      <c r="D66" s="8"/>
    </row>
    <row r="67" spans="2:7" ht="18.75" x14ac:dyDescent="0.3">
      <c r="B67" s="5" t="s">
        <v>26</v>
      </c>
      <c r="D67" s="8"/>
      <c r="F67" s="10">
        <f>+$D$65*$D$63</f>
        <v>726.84999999999991</v>
      </c>
      <c r="G67" s="16"/>
    </row>
    <row r="69" spans="2:7" ht="18.75" x14ac:dyDescent="0.3">
      <c r="B69" s="5" t="s">
        <v>27</v>
      </c>
      <c r="D69" s="8"/>
      <c r="F69" s="10">
        <f>$F$55-$F$67</f>
        <v>14136.15</v>
      </c>
    </row>
    <row r="70" spans="2:7" ht="16.5" thickBot="1" x14ac:dyDescent="0.3"/>
    <row r="71" spans="2:7" x14ac:dyDescent="0.25">
      <c r="C71" s="1" t="s">
        <v>28</v>
      </c>
      <c r="D71" s="13">
        <v>0.15</v>
      </c>
    </row>
    <row r="73" spans="2:7" ht="18.75" x14ac:dyDescent="0.3">
      <c r="B73" s="5" t="s">
        <v>29</v>
      </c>
      <c r="D73" s="8"/>
      <c r="F73" s="10">
        <f>+$F$69*$D$71</f>
        <v>2120.4224999999997</v>
      </c>
    </row>
    <row r="75" spans="2:7" ht="18.75" x14ac:dyDescent="0.3">
      <c r="B75" s="5" t="s">
        <v>30</v>
      </c>
      <c r="D75" s="8"/>
      <c r="F75" s="10">
        <f>+$F$69-$F$73</f>
        <v>12015.727500000001</v>
      </c>
    </row>
  </sheetData>
  <pageMargins left="0.7" right="0.7" top="0.75" bottom="0.7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activeCell="B3" sqref="B3"/>
    </sheetView>
  </sheetViews>
  <sheetFormatPr defaultRowHeight="15" x14ac:dyDescent="0.25"/>
  <cols>
    <col min="1" max="1" width="29.140625" bestFit="1" customWidth="1"/>
    <col min="2" max="2" width="9.85546875" bestFit="1" customWidth="1"/>
  </cols>
  <sheetData>
    <row r="1" spans="1:3" ht="18.75" x14ac:dyDescent="0.3">
      <c r="A1" s="5" t="s">
        <v>31</v>
      </c>
      <c r="B1" s="1"/>
      <c r="C1" s="1"/>
    </row>
    <row r="2" spans="1:3" ht="15.75" thickBot="1" x14ac:dyDescent="0.3">
      <c r="A2" s="1"/>
      <c r="B2" s="1"/>
      <c r="C2" s="1"/>
    </row>
    <row r="3" spans="1:3" x14ac:dyDescent="0.25">
      <c r="A3" s="1" t="s">
        <v>4</v>
      </c>
      <c r="B3" s="3">
        <v>0.8</v>
      </c>
      <c r="C3" s="1"/>
    </row>
    <row r="4" spans="1:3" ht="15.75" thickBot="1" x14ac:dyDescent="0.3">
      <c r="A4" s="1"/>
      <c r="C4" s="1"/>
    </row>
    <row r="5" spans="1:3" x14ac:dyDescent="0.25">
      <c r="A5" s="1" t="s">
        <v>7</v>
      </c>
      <c r="B5" s="2">
        <v>2500</v>
      </c>
      <c r="C5" s="1"/>
    </row>
    <row r="6" spans="1:3" ht="15.75" thickBot="1" x14ac:dyDescent="0.3">
      <c r="A6" s="1"/>
      <c r="C6" s="1"/>
    </row>
    <row r="7" spans="1:3" x14ac:dyDescent="0.25">
      <c r="A7" s="1" t="s">
        <v>35</v>
      </c>
      <c r="B7" s="2">
        <v>2000</v>
      </c>
      <c r="C7" s="1"/>
    </row>
    <row r="8" spans="1:3" ht="15.75" thickBot="1" x14ac:dyDescent="0.3">
      <c r="C8" s="1"/>
    </row>
    <row r="9" spans="1:3" x14ac:dyDescent="0.25">
      <c r="A9" s="1" t="s">
        <v>8</v>
      </c>
      <c r="B9" s="2">
        <v>1000</v>
      </c>
      <c r="C9" s="1"/>
    </row>
    <row r="10" spans="1:3" ht="15.75" thickBot="1" x14ac:dyDescent="0.3">
      <c r="C10" s="1"/>
    </row>
    <row r="11" spans="1:3" x14ac:dyDescent="0.25">
      <c r="A11" s="1" t="s">
        <v>38</v>
      </c>
      <c r="B11" s="2">
        <v>300</v>
      </c>
      <c r="C11" s="1"/>
    </row>
    <row r="12" spans="1:3" ht="15.75" thickBot="1" x14ac:dyDescent="0.3">
      <c r="C12" s="1"/>
    </row>
    <row r="13" spans="1:3" x14ac:dyDescent="0.25">
      <c r="A13" s="1" t="s">
        <v>17</v>
      </c>
      <c r="B13" s="3">
        <v>1.18E-2</v>
      </c>
      <c r="C13" s="1"/>
    </row>
    <row r="14" spans="1:3" ht="15.75" thickBot="1" x14ac:dyDescent="0.3">
      <c r="B14" s="4"/>
      <c r="C14" s="1"/>
    </row>
    <row r="15" spans="1:3" x14ac:dyDescent="0.25">
      <c r="A15" s="1" t="s">
        <v>18</v>
      </c>
      <c r="B15" s="3">
        <v>5.0000000000000001E-3</v>
      </c>
      <c r="C15" s="1"/>
    </row>
    <row r="16" spans="1:3" ht="15.75" thickBot="1" x14ac:dyDescent="0.3">
      <c r="B16" s="4"/>
      <c r="C16" s="1"/>
    </row>
    <row r="17" spans="1:3" x14ac:dyDescent="0.25">
      <c r="A17" s="1" t="s">
        <v>21</v>
      </c>
      <c r="B17" s="3">
        <v>0.06</v>
      </c>
      <c r="C17" s="1"/>
    </row>
    <row r="18" spans="1:3" x14ac:dyDescent="0.25">
      <c r="A18" s="1"/>
      <c r="B18" s="1"/>
      <c r="C18" s="1"/>
    </row>
    <row r="19" spans="1:3" x14ac:dyDescent="0.25">
      <c r="A19" s="1"/>
      <c r="B19" s="1"/>
      <c r="C19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Calculator</vt:lpstr>
      <vt:lpstr>Setup</vt:lpstr>
    </vt:vector>
  </TitlesOfParts>
  <Company>The McGraw-Hill Companies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Kleyer, Olya</dc:creator>
  <cp:lastModifiedBy>PBS Inc</cp:lastModifiedBy>
  <cp:lastPrinted>2012-09-30T15:42:50Z</cp:lastPrinted>
  <dcterms:created xsi:type="dcterms:W3CDTF">2012-09-29T16:03:37Z</dcterms:created>
  <dcterms:modified xsi:type="dcterms:W3CDTF">2013-01-09T19:55:24Z</dcterms:modified>
</cp:coreProperties>
</file>